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peseCorrenti" sheetId="1" r:id="rId1"/>
  </sheets>
  <definedNames>
    <definedName name="_xlnm.Print_Area" localSheetId="0">'SpeseCorrenti'!$A$1:$M$70</definedName>
  </definedNames>
  <calcPr fullCalcOnLoad="1"/>
</workbook>
</file>

<file path=xl/sharedStrings.xml><?xml version="1.0" encoding="utf-8"?>
<sst xmlns="http://schemas.openxmlformats.org/spreadsheetml/2006/main" count="80" uniqueCount="60">
  <si>
    <t>Funzioni generali di amministrazione</t>
  </si>
  <si>
    <t>gestione e controllo</t>
  </si>
  <si>
    <t>Funzioni di istruzione pubblica</t>
  </si>
  <si>
    <t>Funzioni del settore sportivo e ricreativo</t>
  </si>
  <si>
    <t>Funzioni nel campo della viabilità</t>
  </si>
  <si>
    <t>Funzioni nel settore sociale</t>
  </si>
  <si>
    <t>Totale</t>
  </si>
  <si>
    <t>Abitanti</t>
  </si>
  <si>
    <t>Titolo I: Spese correnti</t>
  </si>
  <si>
    <t>Titolo II: Spese in conto capitale</t>
  </si>
  <si>
    <t>Titolo III:Spese per il rimborso prestiti</t>
  </si>
  <si>
    <t>Titolo IV:Spese per servizi per conto</t>
  </si>
  <si>
    <t>ProCapite</t>
  </si>
  <si>
    <t>1.01 Organi istituzionali</t>
  </si>
  <si>
    <t>1.02 Segreteria generale e organizzazione</t>
  </si>
  <si>
    <t>1.03 Gestione economica e finanziaria</t>
  </si>
  <si>
    <t>1.04 Gestione entrate tributarie e serv. fiscali</t>
  </si>
  <si>
    <t>1.05 Gestione beni demaniali e patrimoniali</t>
  </si>
  <si>
    <t>1.06 Ufficio tecnico lavori pubblici</t>
  </si>
  <si>
    <t>1.07 Servizi demografici</t>
  </si>
  <si>
    <t>1.08 Altri servizi generali</t>
  </si>
  <si>
    <t>3.01 Polizia Locale</t>
  </si>
  <si>
    <t>Totale Personale</t>
  </si>
  <si>
    <t>4.01  scuola materna</t>
  </si>
  <si>
    <t>4.02  scuole elementari</t>
  </si>
  <si>
    <t>4.03  Scuola media</t>
  </si>
  <si>
    <t>4.04  istruzione secondaria</t>
  </si>
  <si>
    <t xml:space="preserve">4.05  Assistenza scolastica, refezione,Istruzione </t>
  </si>
  <si>
    <t>Funzioni relative alla cultura e beni culturali</t>
  </si>
  <si>
    <t>5.01 Biblioteca civica</t>
  </si>
  <si>
    <t>5.02 Manifestazioni culturali e ricreative</t>
  </si>
  <si>
    <t>6.01 Piscina comunale</t>
  </si>
  <si>
    <t xml:space="preserve">6.02 Palazzetto sport ed altri impianti </t>
  </si>
  <si>
    <t>6 03 Manifestazioni sportive</t>
  </si>
  <si>
    <t>8.02 Pubblica illuminazione</t>
  </si>
  <si>
    <t xml:space="preserve">8.01 Viabilità e circolazione stradale </t>
  </si>
  <si>
    <t>7.01 Servizi Turistici</t>
  </si>
  <si>
    <t>7.02 Manifestazioni Turistiche</t>
  </si>
  <si>
    <t>Funzioni del Campo Turistico</t>
  </si>
  <si>
    <t>9.01 Urbanistica e gestione del territorio</t>
  </si>
  <si>
    <t>9.02 Edilizia residenziale e pubblica</t>
  </si>
  <si>
    <t>9.03 Servizio di protezione civile</t>
  </si>
  <si>
    <t>9.04 Servizio idrico integrato</t>
  </si>
  <si>
    <t>9.05 Smaltimento rifiuti e pulizìa strade</t>
  </si>
  <si>
    <t>Funzioni riguardanti la gestione del territorio</t>
  </si>
  <si>
    <t>10.01 Asilo nido e servizi per l'infanzia</t>
  </si>
  <si>
    <t>10.02 Prevenzione e riabilitazione</t>
  </si>
  <si>
    <t>10.03 Interventi per gli anziani</t>
  </si>
  <si>
    <t>10.04 Assistenza e beneficenza</t>
  </si>
  <si>
    <t>10.05 Cimiteri</t>
  </si>
  <si>
    <t>11.05 Servizio commercio</t>
  </si>
  <si>
    <t>Funzioni nel campo dello sviluppo economico</t>
  </si>
  <si>
    <t>9.06 Verde Parchi e tutela ambientale</t>
  </si>
  <si>
    <t xml:space="preserve"> Prev 2007</t>
  </si>
  <si>
    <t>Prev 2007</t>
  </si>
  <si>
    <t>Cons 2005</t>
  </si>
  <si>
    <t xml:space="preserve"> Cons 2005</t>
  </si>
  <si>
    <t>Prev 2006</t>
  </si>
  <si>
    <t>Totale Entrate Definitive</t>
  </si>
  <si>
    <t>Cons.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</si>
</sst>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/>
    </xf>
    <xf numFmtId="4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1" xfId="0" applyNumberFormat="1" applyFont="1" applyFill="1" applyBorder="1" applyAlignment="1" applyProtection="1">
      <alignment horizontal="right" vertical="top"/>
      <protection/>
    </xf>
    <xf numFmtId="2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4.00390625" style="0" bestFit="1" customWidth="1"/>
    <col min="2" max="2" width="11.7109375" style="9" bestFit="1" customWidth="1"/>
    <col min="3" max="3" width="6.57421875" style="1" bestFit="1" customWidth="1"/>
    <col min="4" max="4" width="10.00390625" style="0" bestFit="1" customWidth="1"/>
    <col min="5" max="5" width="11.7109375" style="1" bestFit="1" customWidth="1"/>
    <col min="6" max="6" width="6.57421875" style="1" bestFit="1" customWidth="1"/>
    <col min="7" max="7" width="10.00390625" style="1" customWidth="1"/>
    <col min="8" max="8" width="11.7109375" style="9" bestFit="1" customWidth="1"/>
    <col min="9" max="9" width="5.57421875" style="0" bestFit="1" customWidth="1"/>
    <col min="10" max="10" width="10.00390625" style="0" bestFit="1" customWidth="1"/>
    <col min="11" max="11" width="11.7109375" style="1" bestFit="1" customWidth="1"/>
    <col min="12" max="12" width="6.57421875" style="0" bestFit="1" customWidth="1"/>
    <col min="13" max="13" width="10.00390625" style="1" bestFit="1" customWidth="1"/>
    <col min="17" max="17" width="10.140625" style="0" bestFit="1" customWidth="1"/>
    <col min="18" max="18" width="7.00390625" style="0" bestFit="1" customWidth="1"/>
    <col min="19" max="19" width="91.00390625" style="0" bestFit="1" customWidth="1"/>
    <col min="20" max="20" width="16.7109375" style="0" bestFit="1" customWidth="1"/>
    <col min="21" max="21" width="10.28125" style="0" bestFit="1" customWidth="1"/>
    <col min="22" max="22" width="4.57421875" style="0" bestFit="1" customWidth="1"/>
    <col min="23" max="23" width="11.28125" style="0" bestFit="1" customWidth="1"/>
  </cols>
  <sheetData>
    <row r="1" spans="1:25" ht="12.75">
      <c r="A1" s="10"/>
      <c r="B1" s="11" t="s">
        <v>53</v>
      </c>
      <c r="C1" s="7"/>
      <c r="D1" s="12" t="s">
        <v>12</v>
      </c>
      <c r="E1" s="13" t="s">
        <v>59</v>
      </c>
      <c r="F1" s="13"/>
      <c r="G1" s="13" t="s">
        <v>12</v>
      </c>
      <c r="H1" s="11" t="s">
        <v>57</v>
      </c>
      <c r="I1" s="12"/>
      <c r="J1" s="12" t="s">
        <v>12</v>
      </c>
      <c r="K1" s="13" t="s">
        <v>55</v>
      </c>
      <c r="L1" s="14"/>
      <c r="M1" s="13" t="s">
        <v>12</v>
      </c>
      <c r="Q1" s="3"/>
      <c r="R1" s="3"/>
      <c r="W1" s="3"/>
      <c r="Y1" s="3"/>
    </row>
    <row r="2" spans="1:25" ht="12.75">
      <c r="A2" s="10" t="s">
        <v>8</v>
      </c>
      <c r="B2" s="15">
        <v>2556930</v>
      </c>
      <c r="C2" s="7">
        <f>(B2*100)/6268280</f>
        <v>40.791572807851594</v>
      </c>
      <c r="D2" s="14">
        <f>B2/1950</f>
        <v>1311.246153846154</v>
      </c>
      <c r="E2" s="7">
        <v>2368770</v>
      </c>
      <c r="F2" s="7">
        <f>(E2*100)/5845380</f>
        <v>40.52379828171992</v>
      </c>
      <c r="G2" s="7">
        <f>E2/1950</f>
        <v>1214.753846153846</v>
      </c>
      <c r="H2" s="15">
        <v>2319370</v>
      </c>
      <c r="I2" s="7">
        <f>(H2*100)/5042480</f>
        <v>45.99661277783947</v>
      </c>
      <c r="J2" s="7">
        <f>H2/1864</f>
        <v>1244.2972103004292</v>
      </c>
      <c r="K2" s="7">
        <v>1857416.8</v>
      </c>
      <c r="L2" s="14">
        <f aca="true" t="shared" si="0" ref="L2:L7">(K2*100)/4122825.22</f>
        <v>45.052038368970685</v>
      </c>
      <c r="M2" s="7">
        <f>K2/1864</f>
        <v>996.4682403433477</v>
      </c>
      <c r="Q2" s="1"/>
      <c r="R2" s="1"/>
      <c r="T2" s="1"/>
      <c r="U2" s="1"/>
      <c r="V2" s="1"/>
      <c r="W2" s="3"/>
      <c r="X2" s="2"/>
      <c r="Y2" s="3"/>
    </row>
    <row r="3" spans="1:25" ht="12.75">
      <c r="A3" s="10" t="s">
        <v>9</v>
      </c>
      <c r="B3" s="15">
        <v>2959550</v>
      </c>
      <c r="C3" s="7">
        <f>(B3*100)/6268280</f>
        <v>47.21470642664335</v>
      </c>
      <c r="D3" s="14">
        <f>B3/1950</f>
        <v>1517.7179487179487</v>
      </c>
      <c r="E3" s="7">
        <v>2685510</v>
      </c>
      <c r="F3" s="7">
        <f>(E3*100)/5845380</f>
        <v>45.94243659094875</v>
      </c>
      <c r="G3" s="7">
        <f>E3/1950</f>
        <v>1377.1846153846154</v>
      </c>
      <c r="H3" s="15">
        <v>1982010</v>
      </c>
      <c r="I3" s="7">
        <f>(H3*100)/5042480</f>
        <v>39.306254065459854</v>
      </c>
      <c r="J3" s="7">
        <f>H3/1864</f>
        <v>1063.3100858369098</v>
      </c>
      <c r="K3" s="7">
        <v>1717546.78</v>
      </c>
      <c r="L3" s="14">
        <f t="shared" si="0"/>
        <v>41.65946137294658</v>
      </c>
      <c r="M3" s="7">
        <f>K3/1864</f>
        <v>921.4306759656653</v>
      </c>
      <c r="Q3" s="1"/>
      <c r="R3" s="1"/>
      <c r="T3" s="1"/>
      <c r="U3" s="1"/>
      <c r="W3" s="3"/>
      <c r="Y3" s="3"/>
    </row>
    <row r="4" spans="1:25" ht="12.75">
      <c r="A4" s="10" t="s">
        <v>10</v>
      </c>
      <c r="B4" s="15">
        <v>425800</v>
      </c>
      <c r="C4" s="7">
        <f>(B4*100)/6268280</f>
        <v>6.79293203239166</v>
      </c>
      <c r="D4" s="14">
        <f>B4/1950</f>
        <v>218.35897435897436</v>
      </c>
      <c r="E4" s="7">
        <v>381100</v>
      </c>
      <c r="F4" s="7">
        <f>(E4*100)/5845380</f>
        <v>6.519678789060762</v>
      </c>
      <c r="G4" s="7">
        <f>E4/1950</f>
        <v>195.43589743589743</v>
      </c>
      <c r="H4" s="15">
        <v>381100</v>
      </c>
      <c r="I4" s="7">
        <f>(H4*100)/5042480</f>
        <v>7.5577890244482875</v>
      </c>
      <c r="J4" s="7">
        <f>H4/1864</f>
        <v>204.45278969957081</v>
      </c>
      <c r="K4" s="7">
        <v>361227.44</v>
      </c>
      <c r="L4" s="14">
        <f t="shared" si="0"/>
        <v>8.761648159317314</v>
      </c>
      <c r="M4" s="7">
        <f>K4/1864</f>
        <v>193.7915450643777</v>
      </c>
      <c r="Q4" s="1"/>
      <c r="R4" s="1"/>
      <c r="T4" s="1"/>
      <c r="U4" s="1"/>
      <c r="V4" s="1"/>
      <c r="W4" s="3"/>
      <c r="X4" s="2"/>
      <c r="Y4" s="3"/>
    </row>
    <row r="5" spans="1:25" ht="12.75">
      <c r="A5" s="10" t="s">
        <v>11</v>
      </c>
      <c r="B5" s="15">
        <v>326000</v>
      </c>
      <c r="C5" s="7">
        <f>(B5*100)/6268280</f>
        <v>5.20078873311339</v>
      </c>
      <c r="D5" s="14">
        <f>B5/1950</f>
        <v>167.17948717948718</v>
      </c>
      <c r="E5" s="7">
        <v>410</v>
      </c>
      <c r="F5" s="7">
        <f>(E5*100)/5845380</f>
        <v>0.007014086338270566</v>
      </c>
      <c r="G5" s="7">
        <f>E5/1950</f>
        <v>0.21025641025641026</v>
      </c>
      <c r="H5" s="15">
        <v>360000</v>
      </c>
      <c r="I5" s="7">
        <f>(H5*100)/5042480</f>
        <v>7.139344132252384</v>
      </c>
      <c r="J5" s="7">
        <f>H5/1864</f>
        <v>193.13304721030042</v>
      </c>
      <c r="K5" s="7">
        <v>186634.2</v>
      </c>
      <c r="L5" s="14">
        <f t="shared" si="0"/>
        <v>4.526852098765419</v>
      </c>
      <c r="M5" s="7">
        <f>K5/1864</f>
        <v>100.12564377682403</v>
      </c>
      <c r="Q5" s="1"/>
      <c r="R5" s="1"/>
      <c r="T5" s="1"/>
      <c r="U5" s="1"/>
      <c r="W5" s="3"/>
      <c r="Y5" s="3"/>
    </row>
    <row r="6" spans="1:25" ht="12.75">
      <c r="A6" s="10"/>
      <c r="B6" s="15"/>
      <c r="C6" s="7"/>
      <c r="D6" s="14"/>
      <c r="E6" s="7"/>
      <c r="F6" s="7"/>
      <c r="G6" s="7"/>
      <c r="H6" s="15"/>
      <c r="I6" s="7"/>
      <c r="J6" s="7"/>
      <c r="K6" s="7"/>
      <c r="L6" s="14"/>
      <c r="M6" s="7"/>
      <c r="Q6" s="1"/>
      <c r="R6" s="1"/>
      <c r="T6" s="1"/>
      <c r="U6" s="1"/>
      <c r="V6" s="1"/>
      <c r="W6" s="3"/>
      <c r="X6" s="2"/>
      <c r="Y6" s="3"/>
    </row>
    <row r="7" spans="1:25" s="4" customFormat="1" ht="12.75">
      <c r="A7" s="16" t="s">
        <v>6</v>
      </c>
      <c r="B7" s="11">
        <v>6268280</v>
      </c>
      <c r="C7" s="13">
        <f>(B7*100)/6268280</f>
        <v>100</v>
      </c>
      <c r="D7" s="12">
        <f>SUM(D2:D5)</f>
        <v>3214.502564102564</v>
      </c>
      <c r="E7" s="13">
        <v>5845380</v>
      </c>
      <c r="F7" s="13">
        <f>(E7*100)/5845380</f>
        <v>100</v>
      </c>
      <c r="G7" s="13">
        <f>SUM(G2:G5)</f>
        <v>2787.5846153846155</v>
      </c>
      <c r="H7" s="11">
        <v>5042480</v>
      </c>
      <c r="I7" s="13"/>
      <c r="J7" s="13"/>
      <c r="K7" s="13">
        <v>4122825.22</v>
      </c>
      <c r="L7" s="12">
        <f t="shared" si="0"/>
        <v>100</v>
      </c>
      <c r="M7" s="13">
        <f>SUM(M2:M5)</f>
        <v>2211.8161051502143</v>
      </c>
      <c r="Q7" s="5"/>
      <c r="R7" s="5"/>
      <c r="T7" s="5"/>
      <c r="U7" s="5"/>
      <c r="V7" s="8"/>
      <c r="W7" s="6"/>
      <c r="X7" s="8"/>
      <c r="Y7" s="6"/>
    </row>
    <row r="8" spans="1:25" ht="12.75">
      <c r="A8" s="10"/>
      <c r="B8" s="15"/>
      <c r="C8" s="7"/>
      <c r="D8" s="14"/>
      <c r="E8" s="7"/>
      <c r="F8" s="7"/>
      <c r="G8" s="7"/>
      <c r="H8" s="15"/>
      <c r="I8" s="7"/>
      <c r="J8" s="7"/>
      <c r="K8" s="7"/>
      <c r="L8" s="14"/>
      <c r="M8" s="7"/>
      <c r="Q8" s="1"/>
      <c r="R8" s="1"/>
      <c r="U8" s="1"/>
      <c r="W8" s="3"/>
      <c r="Y8" s="3"/>
    </row>
    <row r="9" spans="1:13" s="2" customFormat="1" ht="12.75">
      <c r="A9" s="22" t="s">
        <v>7</v>
      </c>
      <c r="B9" s="21">
        <v>1950</v>
      </c>
      <c r="C9" s="22"/>
      <c r="D9" s="22"/>
      <c r="E9" s="22">
        <v>1937</v>
      </c>
      <c r="F9" s="22"/>
      <c r="G9" s="22"/>
      <c r="H9" s="21"/>
      <c r="I9" s="22"/>
      <c r="J9" s="22"/>
      <c r="K9" s="22"/>
      <c r="L9" s="22"/>
      <c r="M9" s="22"/>
    </row>
    <row r="10" spans="1:25" ht="12.75">
      <c r="A10" s="10"/>
      <c r="B10" s="15"/>
      <c r="C10" s="7"/>
      <c r="D10" s="10"/>
      <c r="E10" s="7"/>
      <c r="F10" s="7"/>
      <c r="G10" s="7"/>
      <c r="H10" s="15"/>
      <c r="I10" s="7"/>
      <c r="J10" s="7"/>
      <c r="K10" s="7"/>
      <c r="L10" s="14"/>
      <c r="M10" s="7"/>
      <c r="Q10" s="1"/>
      <c r="R10" s="1"/>
      <c r="W10" s="3"/>
      <c r="Y10" s="3"/>
    </row>
    <row r="11" spans="1:25" s="4" customFormat="1" ht="12.75">
      <c r="A11" s="16"/>
      <c r="B11" s="11" t="s">
        <v>54</v>
      </c>
      <c r="C11" s="13"/>
      <c r="D11" s="12" t="s">
        <v>12</v>
      </c>
      <c r="E11" s="13"/>
      <c r="F11" s="13"/>
      <c r="G11" s="13"/>
      <c r="H11" s="11" t="s">
        <v>57</v>
      </c>
      <c r="I11" s="13"/>
      <c r="J11" s="13" t="s">
        <v>12</v>
      </c>
      <c r="K11" s="13" t="s">
        <v>55</v>
      </c>
      <c r="L11" s="12"/>
      <c r="M11" s="13" t="s">
        <v>12</v>
      </c>
      <c r="Q11" s="5"/>
      <c r="R11" s="5"/>
      <c r="U11" s="8"/>
      <c r="W11" s="6"/>
      <c r="Y11" s="6"/>
    </row>
    <row r="12" spans="1:25" ht="12.75">
      <c r="A12" s="16" t="s">
        <v>8</v>
      </c>
      <c r="B12" s="15"/>
      <c r="C12" s="7"/>
      <c r="D12" s="14"/>
      <c r="E12" s="7"/>
      <c r="F12" s="7"/>
      <c r="G12" s="7"/>
      <c r="H12" s="15"/>
      <c r="I12" s="7"/>
      <c r="J12" s="7"/>
      <c r="K12" s="7"/>
      <c r="L12" s="14"/>
      <c r="M12" s="7"/>
      <c r="Q12" s="1"/>
      <c r="R12" s="1"/>
      <c r="W12" s="3"/>
      <c r="Y12" s="3"/>
    </row>
    <row r="13" spans="1:25" ht="12.75">
      <c r="A13" s="10"/>
      <c r="B13" s="15"/>
      <c r="C13" s="7"/>
      <c r="D13" s="14"/>
      <c r="E13" s="7"/>
      <c r="F13" s="7"/>
      <c r="G13" s="7"/>
      <c r="H13" s="15"/>
      <c r="I13" s="7"/>
      <c r="J13" s="7"/>
      <c r="K13" s="7"/>
      <c r="L13" s="14"/>
      <c r="M13" s="7"/>
      <c r="Q13" s="1"/>
      <c r="R13" s="1"/>
      <c r="W13" s="3"/>
      <c r="Y13" s="3"/>
    </row>
    <row r="14" spans="1:25" ht="12.75">
      <c r="A14" s="10" t="s">
        <v>13</v>
      </c>
      <c r="B14" s="17">
        <v>40300</v>
      </c>
      <c r="C14" s="7">
        <f>(B14*100)/6268280</f>
        <v>0.6429195887867166</v>
      </c>
      <c r="D14" s="14">
        <f>B14/1950</f>
        <v>20.666666666666668</v>
      </c>
      <c r="E14" s="7"/>
      <c r="F14" s="7"/>
      <c r="G14" s="7"/>
      <c r="H14" s="18">
        <v>37300</v>
      </c>
      <c r="I14" s="7">
        <f aca="true" t="shared" si="1" ref="I14:I21">(H14*100)/5042480</f>
        <v>0.7397153781472608</v>
      </c>
      <c r="J14" s="7">
        <f aca="true" t="shared" si="2" ref="J14:J21">H14/1864</f>
        <v>20.010729613733904</v>
      </c>
      <c r="K14" s="7">
        <v>34658.74</v>
      </c>
      <c r="L14" s="14">
        <f aca="true" t="shared" si="3" ref="L14:L21">(K14*100)/4122825.22</f>
        <v>0.8406550884541256</v>
      </c>
      <c r="M14" s="7">
        <f aca="true" t="shared" si="4" ref="M14:M21">K14/1864</f>
        <v>18.593744635193133</v>
      </c>
      <c r="Q14" s="1"/>
      <c r="R14" s="1"/>
      <c r="W14" s="3"/>
      <c r="Y14" s="3"/>
    </row>
    <row r="15" spans="1:25" ht="12.75">
      <c r="A15" s="10" t="s">
        <v>14</v>
      </c>
      <c r="B15" s="17">
        <v>166670</v>
      </c>
      <c r="C15" s="7">
        <f aca="true" t="shared" si="5" ref="C15:C21">(B15*100)/6268280</f>
        <v>2.658943123153401</v>
      </c>
      <c r="D15" s="14">
        <f aca="true" t="shared" si="6" ref="D15:D21">B15/1950</f>
        <v>85.47179487179487</v>
      </c>
      <c r="E15" s="7"/>
      <c r="F15" s="7"/>
      <c r="G15" s="7"/>
      <c r="H15" s="18">
        <v>165770</v>
      </c>
      <c r="I15" s="7">
        <f t="shared" si="1"/>
        <v>3.287469657787438</v>
      </c>
      <c r="J15" s="7">
        <f t="shared" si="2"/>
        <v>88.9324034334764</v>
      </c>
      <c r="K15" s="7">
        <v>143506.03</v>
      </c>
      <c r="L15" s="14">
        <f t="shared" si="3"/>
        <v>3.4807691896286594</v>
      </c>
      <c r="M15" s="7">
        <f t="shared" si="4"/>
        <v>76.9882135193133</v>
      </c>
      <c r="Q15" s="1"/>
      <c r="R15" s="1"/>
      <c r="W15" s="3"/>
      <c r="Y15" s="3"/>
    </row>
    <row r="16" spans="1:25" ht="12.75">
      <c r="A16" s="10" t="s">
        <v>15</v>
      </c>
      <c r="B16" s="17">
        <v>125000</v>
      </c>
      <c r="C16" s="7">
        <f t="shared" si="5"/>
        <v>1.9941674590158704</v>
      </c>
      <c r="D16" s="14">
        <f t="shared" si="6"/>
        <v>64.1025641025641</v>
      </c>
      <c r="E16" s="7"/>
      <c r="F16" s="7"/>
      <c r="G16" s="7"/>
      <c r="H16" s="18">
        <v>140000</v>
      </c>
      <c r="I16" s="7">
        <f t="shared" si="1"/>
        <v>2.776411606987038</v>
      </c>
      <c r="J16" s="7">
        <f t="shared" si="2"/>
        <v>75.10729613733906</v>
      </c>
      <c r="K16" s="7">
        <v>102433.51</v>
      </c>
      <c r="L16" s="14">
        <f t="shared" si="3"/>
        <v>2.4845465071643273</v>
      </c>
      <c r="M16" s="7">
        <f t="shared" si="4"/>
        <v>54.953599785407725</v>
      </c>
      <c r="Q16" s="1"/>
      <c r="R16" s="1"/>
      <c r="U16" s="1"/>
      <c r="W16" s="3"/>
      <c r="Y16" s="3"/>
    </row>
    <row r="17" spans="1:25" ht="12.75">
      <c r="A17" s="10" t="s">
        <v>16</v>
      </c>
      <c r="B17" s="17">
        <v>500</v>
      </c>
      <c r="C17" s="7">
        <f t="shared" si="5"/>
        <v>0.007976669836063481</v>
      </c>
      <c r="D17" s="14">
        <f t="shared" si="6"/>
        <v>0.2564102564102564</v>
      </c>
      <c r="E17" s="7"/>
      <c r="F17" s="7"/>
      <c r="G17" s="7"/>
      <c r="H17" s="18">
        <v>600</v>
      </c>
      <c r="I17" s="7">
        <f t="shared" si="1"/>
        <v>0.011898906887087305</v>
      </c>
      <c r="J17" s="7">
        <f t="shared" si="2"/>
        <v>0.3218884120171674</v>
      </c>
      <c r="K17" s="7">
        <v>0</v>
      </c>
      <c r="L17" s="14">
        <f t="shared" si="3"/>
        <v>0</v>
      </c>
      <c r="M17" s="7">
        <f t="shared" si="4"/>
        <v>0</v>
      </c>
      <c r="Q17" s="1"/>
      <c r="R17" s="1"/>
      <c r="W17" s="3"/>
      <c r="Y17" s="3"/>
    </row>
    <row r="18" spans="1:25" ht="12.75">
      <c r="A18" s="10" t="s">
        <v>17</v>
      </c>
      <c r="B18" s="17">
        <v>125500</v>
      </c>
      <c r="C18" s="7">
        <f t="shared" si="5"/>
        <v>2.002144128851934</v>
      </c>
      <c r="D18" s="14">
        <f t="shared" si="6"/>
        <v>64.35897435897436</v>
      </c>
      <c r="E18" s="7"/>
      <c r="F18" s="7"/>
      <c r="G18" s="7"/>
      <c r="H18" s="18">
        <v>127250</v>
      </c>
      <c r="I18" s="7">
        <f t="shared" si="1"/>
        <v>2.523559835636433</v>
      </c>
      <c r="J18" s="7">
        <f t="shared" si="2"/>
        <v>68.26716738197425</v>
      </c>
      <c r="K18" s="7">
        <v>123145.26</v>
      </c>
      <c r="L18" s="14">
        <f t="shared" si="3"/>
        <v>2.986914395561013</v>
      </c>
      <c r="M18" s="7">
        <f t="shared" si="4"/>
        <v>66.06505364806867</v>
      </c>
      <c r="Q18" s="1"/>
      <c r="R18" s="1"/>
      <c r="W18" s="3"/>
      <c r="Y18" s="3"/>
    </row>
    <row r="19" spans="1:25" ht="12.75">
      <c r="A19" s="10" t="s">
        <v>18</v>
      </c>
      <c r="B19" s="17">
        <v>149950</v>
      </c>
      <c r="C19" s="7">
        <f t="shared" si="5"/>
        <v>2.392203283835438</v>
      </c>
      <c r="D19" s="14">
        <f t="shared" si="6"/>
        <v>76.8974358974359</v>
      </c>
      <c r="E19" s="7"/>
      <c r="F19" s="7"/>
      <c r="G19" s="7"/>
      <c r="H19" s="18">
        <v>151450</v>
      </c>
      <c r="I19" s="7">
        <f t="shared" si="1"/>
        <v>3.003482413415621</v>
      </c>
      <c r="J19" s="7">
        <f t="shared" si="2"/>
        <v>81.25</v>
      </c>
      <c r="K19" s="7">
        <v>96690.56</v>
      </c>
      <c r="L19" s="14">
        <f t="shared" si="3"/>
        <v>2.345250037060751</v>
      </c>
      <c r="M19" s="7">
        <f t="shared" si="4"/>
        <v>51.87261802575107</v>
      </c>
      <c r="Q19" s="1"/>
      <c r="R19" s="1"/>
      <c r="W19" s="3"/>
      <c r="Y19" s="3"/>
    </row>
    <row r="20" spans="1:25" ht="12.75">
      <c r="A20" s="10" t="s">
        <v>19</v>
      </c>
      <c r="B20" s="17">
        <v>76800</v>
      </c>
      <c r="C20" s="7">
        <f t="shared" si="5"/>
        <v>1.2252164868193507</v>
      </c>
      <c r="D20" s="14">
        <f t="shared" si="6"/>
        <v>39.38461538461539</v>
      </c>
      <c r="E20" s="7"/>
      <c r="F20" s="7"/>
      <c r="G20" s="7"/>
      <c r="H20" s="18">
        <v>83400</v>
      </c>
      <c r="I20" s="7">
        <f t="shared" si="1"/>
        <v>1.6539480573051355</v>
      </c>
      <c r="J20" s="7">
        <f t="shared" si="2"/>
        <v>44.742489270386265</v>
      </c>
      <c r="K20" s="7">
        <v>78676.82</v>
      </c>
      <c r="L20" s="14">
        <f t="shared" si="3"/>
        <v>1.9083229533557575</v>
      </c>
      <c r="M20" s="7">
        <f t="shared" si="4"/>
        <v>42.20859442060086</v>
      </c>
      <c r="Q20" s="1"/>
      <c r="R20" s="1"/>
      <c r="W20" s="3"/>
      <c r="Y20" s="3"/>
    </row>
    <row r="21" spans="1:25" ht="12.75">
      <c r="A21" s="10" t="s">
        <v>20</v>
      </c>
      <c r="B21" s="17">
        <v>221727</v>
      </c>
      <c r="C21" s="7">
        <f t="shared" si="5"/>
        <v>3.537286145481695</v>
      </c>
      <c r="D21" s="14">
        <f t="shared" si="6"/>
        <v>113.70615384615385</v>
      </c>
      <c r="E21" s="7"/>
      <c r="F21" s="7"/>
      <c r="G21" s="7"/>
      <c r="H21" s="18">
        <v>268500</v>
      </c>
      <c r="I21" s="7">
        <f t="shared" si="1"/>
        <v>5.324760831971569</v>
      </c>
      <c r="J21" s="7">
        <f t="shared" si="2"/>
        <v>144.0450643776824</v>
      </c>
      <c r="K21" s="7">
        <v>122124.03</v>
      </c>
      <c r="L21" s="14">
        <f t="shared" si="3"/>
        <v>2.962144245348339</v>
      </c>
      <c r="M21" s="7">
        <f t="shared" si="4"/>
        <v>65.51718347639485</v>
      </c>
      <c r="Q21" s="1"/>
      <c r="R21" s="1"/>
      <c r="W21" s="3"/>
      <c r="Y21" s="3"/>
    </row>
    <row r="22" spans="1:25" ht="12.75">
      <c r="A22" s="16" t="s">
        <v>0</v>
      </c>
      <c r="B22" s="15"/>
      <c r="C22" s="7"/>
      <c r="D22" s="10"/>
      <c r="E22" s="7"/>
      <c r="F22" s="7"/>
      <c r="G22" s="7"/>
      <c r="H22" s="15"/>
      <c r="I22" s="7"/>
      <c r="J22" s="7"/>
      <c r="K22" s="7"/>
      <c r="L22" s="14"/>
      <c r="M22" s="7"/>
      <c r="Q22" s="1"/>
      <c r="R22" s="1"/>
      <c r="W22" s="3"/>
      <c r="Y22" s="3"/>
    </row>
    <row r="23" spans="1:18" s="4" customFormat="1" ht="12.75">
      <c r="A23" s="16" t="s">
        <v>1</v>
      </c>
      <c r="B23" s="11">
        <f>SUM(B14:B21)</f>
        <v>906447</v>
      </c>
      <c r="C23" s="13">
        <f>(B23*100)/6268280</f>
        <v>14.46085688578047</v>
      </c>
      <c r="D23" s="12">
        <f>B23/1950</f>
        <v>464.8446153846154</v>
      </c>
      <c r="E23" s="13"/>
      <c r="F23" s="13"/>
      <c r="G23" s="13"/>
      <c r="H23" s="11">
        <f>SUM(H14:H21)</f>
        <v>974270</v>
      </c>
      <c r="I23" s="13">
        <f>(H23*100)/5042480</f>
        <v>19.321246688137585</v>
      </c>
      <c r="J23" s="13">
        <f>H23/1864</f>
        <v>522.6770386266095</v>
      </c>
      <c r="K23" s="13">
        <f>SUM(K14:K21)</f>
        <v>701234.95</v>
      </c>
      <c r="L23" s="12">
        <f>(K23*100)/4122825.22</f>
        <v>17.008602416572973</v>
      </c>
      <c r="M23" s="13">
        <f>K23/1864</f>
        <v>376.1990075107296</v>
      </c>
      <c r="Q23" s="5"/>
      <c r="R23" s="5"/>
    </row>
    <row r="24" spans="1:18" ht="12.75">
      <c r="A24" s="10"/>
      <c r="B24" s="15"/>
      <c r="C24" s="7"/>
      <c r="D24" s="14"/>
      <c r="E24" s="7"/>
      <c r="F24" s="7"/>
      <c r="G24" s="7"/>
      <c r="H24" s="15"/>
      <c r="I24" s="7"/>
      <c r="J24" s="7"/>
      <c r="K24" s="7"/>
      <c r="L24" s="14">
        <f>(K24*100)/4122825.22</f>
        <v>0</v>
      </c>
      <c r="M24" s="7">
        <f>K24/1864</f>
        <v>0</v>
      </c>
      <c r="Q24" s="1"/>
      <c r="R24" s="1"/>
    </row>
    <row r="25" spans="1:18" ht="12.75">
      <c r="A25" s="10" t="s">
        <v>21</v>
      </c>
      <c r="B25" s="15">
        <v>112900</v>
      </c>
      <c r="C25" s="7">
        <f>(B25*100)/6268280</f>
        <v>1.8011320489831342</v>
      </c>
      <c r="D25" s="14">
        <f>B25/1950</f>
        <v>57.8974358974359</v>
      </c>
      <c r="E25" s="7"/>
      <c r="F25" s="7"/>
      <c r="G25" s="7"/>
      <c r="H25" s="15">
        <v>43000</v>
      </c>
      <c r="I25" s="7">
        <f>(H25*100)/5042480</f>
        <v>0.8527549935745903</v>
      </c>
      <c r="J25" s="7">
        <f>H25/1864</f>
        <v>23.068669527896997</v>
      </c>
      <c r="K25" s="7">
        <v>91358.69</v>
      </c>
      <c r="L25" s="14">
        <f>(K25*100)/4122825.22</f>
        <v>2.2159243995310574</v>
      </c>
      <c r="M25" s="7">
        <f>K25/1864</f>
        <v>49.01217274678112</v>
      </c>
      <c r="Q25" s="1"/>
      <c r="R25" s="1"/>
    </row>
    <row r="26" spans="1:18" s="4" customFormat="1" ht="12.75">
      <c r="A26" s="16" t="s">
        <v>22</v>
      </c>
      <c r="B26" s="11">
        <f>SUM(B23:B25)</f>
        <v>1019347</v>
      </c>
      <c r="C26" s="13">
        <f>(B26*100)/6268280</f>
        <v>16.261988934763604</v>
      </c>
      <c r="D26" s="12">
        <f>B26/1950</f>
        <v>522.7420512820513</v>
      </c>
      <c r="E26" s="13"/>
      <c r="F26" s="13"/>
      <c r="G26" s="13"/>
      <c r="H26" s="11">
        <f>SUM(H23:H25)</f>
        <v>1017270</v>
      </c>
      <c r="I26" s="13">
        <f>(H26*100)/5042480</f>
        <v>20.174001681712173</v>
      </c>
      <c r="J26" s="13">
        <f>H26/1864</f>
        <v>545.7457081545065</v>
      </c>
      <c r="K26" s="13">
        <f>SUM(K23:K25)</f>
        <v>792593.6399999999</v>
      </c>
      <c r="L26" s="12">
        <f>(K26*100)/4122825.22</f>
        <v>19.224526816104028</v>
      </c>
      <c r="M26" s="13">
        <f>K26/1864</f>
        <v>425.21118025751065</v>
      </c>
      <c r="Q26" s="5"/>
      <c r="R26" s="5"/>
    </row>
    <row r="27" spans="1:18" ht="12.75">
      <c r="A27" s="10"/>
      <c r="B27" s="15"/>
      <c r="C27" s="7"/>
      <c r="D27" s="14"/>
      <c r="E27" s="7"/>
      <c r="F27" s="7"/>
      <c r="G27" s="7"/>
      <c r="H27" s="15"/>
      <c r="I27" s="7"/>
      <c r="J27" s="7"/>
      <c r="K27" s="7"/>
      <c r="L27" s="14"/>
      <c r="M27" s="7"/>
      <c r="Q27" s="1"/>
      <c r="R27" s="1"/>
    </row>
    <row r="28" spans="1:18" ht="12.75">
      <c r="A28" s="10" t="s">
        <v>23</v>
      </c>
      <c r="B28" s="15">
        <v>45000</v>
      </c>
      <c r="C28" s="7">
        <f aca="true" t="shared" si="7" ref="C28:C33">(B28*100)/6268280</f>
        <v>0.7179002852457134</v>
      </c>
      <c r="D28" s="14">
        <f>B28/1950</f>
        <v>23.076923076923077</v>
      </c>
      <c r="E28" s="7"/>
      <c r="F28" s="7"/>
      <c r="G28" s="7"/>
      <c r="H28" s="15">
        <v>18500</v>
      </c>
      <c r="I28" s="7">
        <f aca="true" t="shared" si="8" ref="I28:I70">(H28*100)/5042480</f>
        <v>0.36688296235185863</v>
      </c>
      <c r="J28" s="7">
        <f aca="true" t="shared" si="9" ref="J28:J69">H28/1864</f>
        <v>9.92489270386266</v>
      </c>
      <c r="K28" s="7">
        <v>14450.88</v>
      </c>
      <c r="L28" s="14">
        <f aca="true" t="shared" si="10" ref="L28:L70">(K28*100)/4122825.22</f>
        <v>0.3505091588626694</v>
      </c>
      <c r="M28" s="7">
        <f aca="true" t="shared" si="11" ref="M28:M69">K28/1864</f>
        <v>7.752618025751072</v>
      </c>
      <c r="Q28" s="1"/>
      <c r="R28" s="1"/>
    </row>
    <row r="29" spans="1:18" ht="12.75">
      <c r="A29" s="10" t="s">
        <v>24</v>
      </c>
      <c r="B29" s="15">
        <v>64100</v>
      </c>
      <c r="C29" s="7">
        <f t="shared" si="7"/>
        <v>1.0226090729833384</v>
      </c>
      <c r="D29" s="14">
        <f aca="true" t="shared" si="12" ref="D29:D70">B29/1950</f>
        <v>32.87179487179487</v>
      </c>
      <c r="E29" s="7"/>
      <c r="F29" s="7"/>
      <c r="G29" s="7"/>
      <c r="H29" s="15">
        <v>51900</v>
      </c>
      <c r="I29" s="7">
        <f t="shared" si="8"/>
        <v>1.029255445733052</v>
      </c>
      <c r="J29" s="7">
        <f t="shared" si="9"/>
        <v>27.84334763948498</v>
      </c>
      <c r="K29" s="7">
        <v>40213.23</v>
      </c>
      <c r="L29" s="14">
        <f t="shared" si="10"/>
        <v>0.9753804212927562</v>
      </c>
      <c r="M29" s="7">
        <f t="shared" si="11"/>
        <v>21.573621244635195</v>
      </c>
      <c r="Q29" s="1"/>
      <c r="R29" s="1"/>
    </row>
    <row r="30" spans="1:18" ht="12.75">
      <c r="A30" s="10" t="s">
        <v>25</v>
      </c>
      <c r="B30" s="15">
        <v>8000</v>
      </c>
      <c r="C30" s="7">
        <f t="shared" si="7"/>
        <v>0.1276267173770157</v>
      </c>
      <c r="D30" s="14">
        <f t="shared" si="12"/>
        <v>4.102564102564102</v>
      </c>
      <c r="E30" s="7"/>
      <c r="F30" s="7"/>
      <c r="G30" s="7"/>
      <c r="H30" s="15">
        <v>8500</v>
      </c>
      <c r="I30" s="7">
        <f t="shared" si="8"/>
        <v>0.16856784756707016</v>
      </c>
      <c r="J30" s="7">
        <f t="shared" si="9"/>
        <v>4.560085836909871</v>
      </c>
      <c r="K30" s="7">
        <v>7296.07</v>
      </c>
      <c r="L30" s="14">
        <f t="shared" si="10"/>
        <v>0.17696772505917677</v>
      </c>
      <c r="M30" s="7">
        <f t="shared" si="11"/>
        <v>3.914200643776824</v>
      </c>
      <c r="Q30" s="1"/>
      <c r="R30" s="1"/>
    </row>
    <row r="31" spans="1:18" ht="12.75">
      <c r="A31" s="10" t="s">
        <v>26</v>
      </c>
      <c r="B31" s="15">
        <v>0</v>
      </c>
      <c r="C31" s="7">
        <f t="shared" si="7"/>
        <v>0</v>
      </c>
      <c r="D31" s="14">
        <f t="shared" si="12"/>
        <v>0</v>
      </c>
      <c r="E31" s="7"/>
      <c r="F31" s="7"/>
      <c r="G31" s="7"/>
      <c r="H31" s="15">
        <v>0</v>
      </c>
      <c r="I31" s="7">
        <f t="shared" si="8"/>
        <v>0</v>
      </c>
      <c r="J31" s="7">
        <f t="shared" si="9"/>
        <v>0</v>
      </c>
      <c r="K31" s="7">
        <v>0</v>
      </c>
      <c r="L31" s="14">
        <f t="shared" si="10"/>
        <v>0</v>
      </c>
      <c r="M31" s="7">
        <f t="shared" si="11"/>
        <v>0</v>
      </c>
      <c r="Q31" s="1"/>
      <c r="R31" s="1"/>
    </row>
    <row r="32" spans="1:18" ht="12.75">
      <c r="A32" s="10" t="s">
        <v>27</v>
      </c>
      <c r="B32" s="15">
        <v>24000</v>
      </c>
      <c r="C32" s="7">
        <f t="shared" si="7"/>
        <v>0.3828801521310471</v>
      </c>
      <c r="D32" s="14">
        <f t="shared" si="12"/>
        <v>12.307692307692308</v>
      </c>
      <c r="E32" s="7"/>
      <c r="F32" s="7"/>
      <c r="G32" s="7"/>
      <c r="H32" s="15">
        <v>21000</v>
      </c>
      <c r="I32" s="7">
        <f t="shared" si="8"/>
        <v>0.4164617410480557</v>
      </c>
      <c r="J32" s="7">
        <f t="shared" si="9"/>
        <v>11.266094420600858</v>
      </c>
      <c r="K32" s="7">
        <v>16199</v>
      </c>
      <c r="L32" s="14">
        <f t="shared" si="10"/>
        <v>0.39291018017009216</v>
      </c>
      <c r="M32" s="7">
        <f t="shared" si="11"/>
        <v>8.690450643776824</v>
      </c>
      <c r="Q32" s="1"/>
      <c r="R32" s="1"/>
    </row>
    <row r="33" spans="1:18" s="4" customFormat="1" ht="12.75">
      <c r="A33" s="16" t="s">
        <v>2</v>
      </c>
      <c r="B33" s="11">
        <f>SUM(B28:B32)</f>
        <v>141100</v>
      </c>
      <c r="C33" s="13">
        <f t="shared" si="7"/>
        <v>2.2510162277371144</v>
      </c>
      <c r="D33" s="12">
        <f t="shared" si="12"/>
        <v>72.35897435897436</v>
      </c>
      <c r="E33" s="13"/>
      <c r="F33" s="13"/>
      <c r="G33" s="13"/>
      <c r="H33" s="11">
        <v>99900</v>
      </c>
      <c r="I33" s="13">
        <f t="shared" si="8"/>
        <v>1.9811679967000364</v>
      </c>
      <c r="J33" s="13">
        <f t="shared" si="9"/>
        <v>53.59442060085837</v>
      </c>
      <c r="K33" s="13">
        <v>78159.24</v>
      </c>
      <c r="L33" s="12">
        <f t="shared" si="10"/>
        <v>1.8957689406974183</v>
      </c>
      <c r="M33" s="13">
        <f t="shared" si="11"/>
        <v>41.93092274678112</v>
      </c>
      <c r="Q33" s="5"/>
      <c r="R33" s="5"/>
    </row>
    <row r="34" spans="1:18" ht="12.75">
      <c r="A34" s="10"/>
      <c r="B34" s="15"/>
      <c r="C34" s="7"/>
      <c r="D34" s="12"/>
      <c r="E34" s="7"/>
      <c r="F34" s="7"/>
      <c r="G34" s="7"/>
      <c r="H34" s="15"/>
      <c r="I34" s="7"/>
      <c r="J34" s="7"/>
      <c r="K34" s="7"/>
      <c r="L34" s="14"/>
      <c r="M34" s="7"/>
      <c r="Q34" s="1"/>
      <c r="R34" s="1"/>
    </row>
    <row r="35" spans="1:18" ht="12.75">
      <c r="A35" s="10" t="s">
        <v>29</v>
      </c>
      <c r="B35" s="15">
        <v>0</v>
      </c>
      <c r="C35" s="7">
        <f>(B35*100)/6268280</f>
        <v>0</v>
      </c>
      <c r="D35" s="19">
        <f t="shared" si="12"/>
        <v>0</v>
      </c>
      <c r="E35" s="7"/>
      <c r="F35" s="7"/>
      <c r="G35" s="7"/>
      <c r="H35" s="15">
        <v>0</v>
      </c>
      <c r="I35" s="7">
        <f t="shared" si="8"/>
        <v>0</v>
      </c>
      <c r="J35" s="7">
        <f t="shared" si="9"/>
        <v>0</v>
      </c>
      <c r="K35" s="7">
        <v>0</v>
      </c>
      <c r="L35" s="14">
        <f t="shared" si="10"/>
        <v>0</v>
      </c>
      <c r="M35" s="7">
        <f t="shared" si="11"/>
        <v>0</v>
      </c>
      <c r="Q35" s="1"/>
      <c r="R35" s="1"/>
    </row>
    <row r="36" spans="1:18" ht="12.75">
      <c r="A36" s="10" t="s">
        <v>30</v>
      </c>
      <c r="B36" s="15">
        <v>500</v>
      </c>
      <c r="C36" s="7">
        <f>(B36*100)/6268280</f>
        <v>0.007976669836063481</v>
      </c>
      <c r="D36" s="19">
        <f t="shared" si="12"/>
        <v>0.2564102564102564</v>
      </c>
      <c r="E36" s="7"/>
      <c r="F36" s="7"/>
      <c r="G36" s="7"/>
      <c r="H36" s="15">
        <v>1000</v>
      </c>
      <c r="I36" s="7">
        <f t="shared" si="8"/>
        <v>0.019831511478478843</v>
      </c>
      <c r="J36" s="7">
        <f t="shared" si="9"/>
        <v>0.5364806866952789</v>
      </c>
      <c r="K36" s="7">
        <v>0</v>
      </c>
      <c r="L36" s="14">
        <f t="shared" si="10"/>
        <v>0</v>
      </c>
      <c r="M36" s="7">
        <f t="shared" si="11"/>
        <v>0</v>
      </c>
      <c r="Q36" s="1"/>
      <c r="R36" s="1"/>
    </row>
    <row r="37" spans="1:18" s="4" customFormat="1" ht="12.75">
      <c r="A37" s="16" t="s">
        <v>28</v>
      </c>
      <c r="B37" s="11">
        <f>SUM(B35:B36)</f>
        <v>500</v>
      </c>
      <c r="C37" s="13">
        <f>(B37*100)/6268280</f>
        <v>0.007976669836063481</v>
      </c>
      <c r="D37" s="19">
        <f t="shared" si="12"/>
        <v>0.2564102564102564</v>
      </c>
      <c r="E37" s="13"/>
      <c r="F37" s="13"/>
      <c r="G37" s="13"/>
      <c r="H37" s="11">
        <v>1000</v>
      </c>
      <c r="I37" s="13">
        <f t="shared" si="8"/>
        <v>0.019831511478478843</v>
      </c>
      <c r="J37" s="13">
        <f t="shared" si="9"/>
        <v>0.5364806866952789</v>
      </c>
      <c r="K37" s="13">
        <v>0</v>
      </c>
      <c r="L37" s="12">
        <f t="shared" si="10"/>
        <v>0</v>
      </c>
      <c r="M37" s="13">
        <f t="shared" si="11"/>
        <v>0</v>
      </c>
      <c r="Q37" s="5"/>
      <c r="R37" s="5"/>
    </row>
    <row r="38" spans="1:18" ht="12.75">
      <c r="A38" s="10"/>
      <c r="B38" s="15"/>
      <c r="C38" s="7"/>
      <c r="D38" s="19">
        <f t="shared" si="12"/>
        <v>0</v>
      </c>
      <c r="E38" s="7"/>
      <c r="F38" s="7"/>
      <c r="G38" s="7"/>
      <c r="H38" s="15"/>
      <c r="I38" s="7"/>
      <c r="J38" s="7"/>
      <c r="K38" s="7"/>
      <c r="L38" s="14"/>
      <c r="M38" s="7"/>
      <c r="Q38" s="1"/>
      <c r="R38" s="1"/>
    </row>
    <row r="39" spans="1:18" ht="12.75">
      <c r="A39" s="10" t="s">
        <v>31</v>
      </c>
      <c r="B39" s="15">
        <v>0</v>
      </c>
      <c r="C39" s="7">
        <f>(B39*100)/6268280</f>
        <v>0</v>
      </c>
      <c r="D39" s="19">
        <f t="shared" si="12"/>
        <v>0</v>
      </c>
      <c r="E39" s="7"/>
      <c r="F39" s="7"/>
      <c r="G39" s="7"/>
      <c r="H39" s="15">
        <v>0</v>
      </c>
      <c r="I39" s="7">
        <f t="shared" si="8"/>
        <v>0</v>
      </c>
      <c r="J39" s="7">
        <f t="shared" si="9"/>
        <v>0</v>
      </c>
      <c r="K39" s="7">
        <v>0</v>
      </c>
      <c r="L39" s="14">
        <f t="shared" si="10"/>
        <v>0</v>
      </c>
      <c r="M39" s="7">
        <f t="shared" si="11"/>
        <v>0</v>
      </c>
      <c r="Q39" s="1"/>
      <c r="R39" s="1"/>
    </row>
    <row r="40" spans="1:18" ht="12.75">
      <c r="A40" s="10" t="s">
        <v>32</v>
      </c>
      <c r="B40" s="15">
        <v>72100</v>
      </c>
      <c r="C40" s="7">
        <f>(B40*100)/6268280</f>
        <v>1.150235790360354</v>
      </c>
      <c r="D40" s="19">
        <f t="shared" si="12"/>
        <v>36.97435897435897</v>
      </c>
      <c r="E40" s="7"/>
      <c r="F40" s="7"/>
      <c r="G40" s="7"/>
      <c r="H40" s="15">
        <v>44000</v>
      </c>
      <c r="I40" s="7">
        <f t="shared" si="8"/>
        <v>0.8725865050530691</v>
      </c>
      <c r="J40" s="7">
        <f t="shared" si="9"/>
        <v>23.605150214592275</v>
      </c>
      <c r="K40" s="7">
        <v>23234.69</v>
      </c>
      <c r="L40" s="14">
        <f t="shared" si="10"/>
        <v>0.5635623331129229</v>
      </c>
      <c r="M40" s="7">
        <f t="shared" si="11"/>
        <v>12.464962446351931</v>
      </c>
      <c r="Q40" s="1"/>
      <c r="R40" s="1"/>
    </row>
    <row r="41" spans="1:18" ht="12.75">
      <c r="A41" s="10" t="s">
        <v>33</v>
      </c>
      <c r="B41" s="15">
        <v>15700</v>
      </c>
      <c r="C41" s="7">
        <f>(B41*100)/6268280</f>
        <v>0.2504674328523933</v>
      </c>
      <c r="D41" s="19">
        <f t="shared" si="12"/>
        <v>8.051282051282051</v>
      </c>
      <c r="E41" s="7"/>
      <c r="F41" s="7"/>
      <c r="G41" s="7"/>
      <c r="H41" s="15">
        <v>16300</v>
      </c>
      <c r="I41" s="7">
        <f t="shared" si="8"/>
        <v>0.3232536370992051</v>
      </c>
      <c r="J41" s="7">
        <f t="shared" si="9"/>
        <v>8.744635193133048</v>
      </c>
      <c r="K41" s="7">
        <v>15000</v>
      </c>
      <c r="L41" s="14">
        <f t="shared" si="10"/>
        <v>0.3638281809094007</v>
      </c>
      <c r="M41" s="7">
        <f t="shared" si="11"/>
        <v>8.047210300429185</v>
      </c>
      <c r="Q41" s="1"/>
      <c r="R41" s="1"/>
    </row>
    <row r="42" spans="1:18" s="4" customFormat="1" ht="12.75">
      <c r="A42" s="16" t="s">
        <v>3</v>
      </c>
      <c r="B42" s="11">
        <f>SUM(B39:B41)</f>
        <v>87800</v>
      </c>
      <c r="C42" s="13">
        <f>(B42*100)/6268280</f>
        <v>1.4007032232127474</v>
      </c>
      <c r="D42" s="12">
        <f t="shared" si="12"/>
        <v>45.02564102564103</v>
      </c>
      <c r="E42" s="13"/>
      <c r="F42" s="13"/>
      <c r="G42" s="13"/>
      <c r="H42" s="11">
        <v>60300</v>
      </c>
      <c r="I42" s="13">
        <f t="shared" si="8"/>
        <v>1.1958401421522742</v>
      </c>
      <c r="J42" s="13">
        <f t="shared" si="9"/>
        <v>32.34978540772532</v>
      </c>
      <c r="K42" s="13">
        <v>38234.69</v>
      </c>
      <c r="L42" s="12">
        <f t="shared" si="10"/>
        <v>0.9273905140223238</v>
      </c>
      <c r="M42" s="13">
        <f t="shared" si="11"/>
        <v>20.51217274678112</v>
      </c>
      <c r="Q42" s="5"/>
      <c r="R42" s="5"/>
    </row>
    <row r="43" spans="1:18" ht="12.75">
      <c r="A43" s="16"/>
      <c r="B43" s="15"/>
      <c r="C43" s="7"/>
      <c r="D43" s="12"/>
      <c r="E43" s="7"/>
      <c r="F43" s="7"/>
      <c r="G43" s="7"/>
      <c r="H43" s="15"/>
      <c r="I43" s="7"/>
      <c r="J43" s="7"/>
      <c r="K43" s="7"/>
      <c r="L43" s="14"/>
      <c r="M43" s="7"/>
      <c r="Q43" s="1"/>
      <c r="R43" s="1"/>
    </row>
    <row r="44" spans="1:25" s="4" customFormat="1" ht="12.75">
      <c r="A44" s="16"/>
      <c r="B44" s="11" t="s">
        <v>53</v>
      </c>
      <c r="C44" s="13"/>
      <c r="D44" s="12" t="s">
        <v>12</v>
      </c>
      <c r="E44" s="13"/>
      <c r="F44" s="13"/>
      <c r="G44" s="13"/>
      <c r="H44" s="11" t="s">
        <v>57</v>
      </c>
      <c r="I44" s="13"/>
      <c r="J44" s="13" t="s">
        <v>12</v>
      </c>
      <c r="K44" s="13" t="s">
        <v>56</v>
      </c>
      <c r="L44" s="12"/>
      <c r="M44" s="13" t="s">
        <v>12</v>
      </c>
      <c r="Q44" s="5"/>
      <c r="R44" s="5"/>
      <c r="U44" s="8"/>
      <c r="W44" s="6"/>
      <c r="Y44" s="6"/>
    </row>
    <row r="45" spans="1:18" ht="12.75">
      <c r="A45" s="20" t="s">
        <v>36</v>
      </c>
      <c r="B45" s="15">
        <v>0</v>
      </c>
      <c r="C45" s="7">
        <f>(B45*100)/6268280</f>
        <v>0</v>
      </c>
      <c r="D45" s="19">
        <f t="shared" si="12"/>
        <v>0</v>
      </c>
      <c r="E45" s="7"/>
      <c r="F45" s="7"/>
      <c r="G45" s="7"/>
      <c r="H45" s="15">
        <v>0</v>
      </c>
      <c r="I45" s="7">
        <f t="shared" si="8"/>
        <v>0</v>
      </c>
      <c r="J45" s="7">
        <f t="shared" si="9"/>
        <v>0</v>
      </c>
      <c r="K45" s="7">
        <v>0</v>
      </c>
      <c r="L45" s="14">
        <f t="shared" si="10"/>
        <v>0</v>
      </c>
      <c r="M45" s="7">
        <f t="shared" si="11"/>
        <v>0</v>
      </c>
      <c r="Q45" s="1"/>
      <c r="R45" s="1"/>
    </row>
    <row r="46" spans="1:18" ht="12.75">
      <c r="A46" s="20" t="s">
        <v>37</v>
      </c>
      <c r="B46" s="15">
        <v>7500</v>
      </c>
      <c r="C46" s="7">
        <f>(B46*100)/6268280</f>
        <v>0.11965004754095222</v>
      </c>
      <c r="D46" s="19">
        <f t="shared" si="12"/>
        <v>3.8461538461538463</v>
      </c>
      <c r="E46" s="7"/>
      <c r="F46" s="7"/>
      <c r="G46" s="7"/>
      <c r="H46" s="15">
        <v>7500</v>
      </c>
      <c r="I46" s="7">
        <f t="shared" si="8"/>
        <v>0.14873633608859133</v>
      </c>
      <c r="J46" s="7">
        <f t="shared" si="9"/>
        <v>4.023605150214593</v>
      </c>
      <c r="K46" s="7">
        <v>5270.72</v>
      </c>
      <c r="L46" s="14">
        <f t="shared" si="10"/>
        <v>0.12784243131218645</v>
      </c>
      <c r="M46" s="7">
        <f t="shared" si="11"/>
        <v>2.827639484978541</v>
      </c>
      <c r="Q46" s="1"/>
      <c r="R46" s="1"/>
    </row>
    <row r="47" spans="1:18" s="4" customFormat="1" ht="12.75">
      <c r="A47" s="16" t="s">
        <v>38</v>
      </c>
      <c r="B47" s="11">
        <f>SUM(B45:B46)</f>
        <v>7500</v>
      </c>
      <c r="C47" s="13">
        <f>(B47*100)/6268280</f>
        <v>0.11965004754095222</v>
      </c>
      <c r="D47" s="19">
        <f t="shared" si="12"/>
        <v>3.8461538461538463</v>
      </c>
      <c r="E47" s="13"/>
      <c r="F47" s="13"/>
      <c r="G47" s="13"/>
      <c r="H47" s="11">
        <v>7500</v>
      </c>
      <c r="I47" s="13">
        <f t="shared" si="8"/>
        <v>0.14873633608859133</v>
      </c>
      <c r="J47" s="13">
        <f t="shared" si="9"/>
        <v>4.023605150214593</v>
      </c>
      <c r="K47" s="13">
        <v>5270.72</v>
      </c>
      <c r="L47" s="12">
        <f t="shared" si="10"/>
        <v>0.12784243131218645</v>
      </c>
      <c r="M47" s="13">
        <f t="shared" si="11"/>
        <v>2.827639484978541</v>
      </c>
      <c r="Q47" s="5"/>
      <c r="R47" s="5"/>
    </row>
    <row r="48" spans="1:18" ht="12.75">
      <c r="A48" s="10"/>
      <c r="B48" s="15"/>
      <c r="C48" s="7"/>
      <c r="D48" s="19">
        <f t="shared" si="12"/>
        <v>0</v>
      </c>
      <c r="E48" s="7"/>
      <c r="F48" s="7"/>
      <c r="G48" s="7"/>
      <c r="H48" s="15"/>
      <c r="I48" s="7"/>
      <c r="J48" s="7"/>
      <c r="K48" s="7"/>
      <c r="L48" s="14"/>
      <c r="M48" s="7"/>
      <c r="Q48" s="1"/>
      <c r="R48" s="1"/>
    </row>
    <row r="49" spans="1:18" ht="12.75">
      <c r="A49" s="10" t="s">
        <v>35</v>
      </c>
      <c r="B49" s="15">
        <v>110750</v>
      </c>
      <c r="C49" s="7">
        <f>(B49*100)/6268280</f>
        <v>1.7668323686880612</v>
      </c>
      <c r="D49" s="19">
        <f t="shared" si="12"/>
        <v>56.794871794871796</v>
      </c>
      <c r="E49" s="7"/>
      <c r="F49" s="7"/>
      <c r="G49" s="7"/>
      <c r="H49" s="15">
        <v>145600</v>
      </c>
      <c r="I49" s="7">
        <f t="shared" si="8"/>
        <v>2.8874680712665195</v>
      </c>
      <c r="J49" s="7">
        <f t="shared" si="9"/>
        <v>78.11158798283262</v>
      </c>
      <c r="K49" s="7">
        <v>105212.84</v>
      </c>
      <c r="L49" s="14">
        <f t="shared" si="10"/>
        <v>2.551959745700789</v>
      </c>
      <c r="M49" s="7">
        <f t="shared" si="11"/>
        <v>56.444656652360514</v>
      </c>
      <c r="Q49" s="1"/>
      <c r="R49" s="1"/>
    </row>
    <row r="50" spans="1:18" ht="12.75">
      <c r="A50" s="10" t="s">
        <v>34</v>
      </c>
      <c r="B50" s="15">
        <v>53000</v>
      </c>
      <c r="C50" s="7">
        <f>(B50*100)/6268280</f>
        <v>0.8455270026227291</v>
      </c>
      <c r="D50" s="19">
        <f t="shared" si="12"/>
        <v>27.17948717948718</v>
      </c>
      <c r="E50" s="7"/>
      <c r="F50" s="7"/>
      <c r="G50" s="7"/>
      <c r="H50" s="15">
        <v>48000</v>
      </c>
      <c r="I50" s="7">
        <f t="shared" si="8"/>
        <v>0.9519125509669845</v>
      </c>
      <c r="J50" s="7">
        <f t="shared" si="9"/>
        <v>25.751072961373392</v>
      </c>
      <c r="K50" s="7">
        <v>41724.87</v>
      </c>
      <c r="L50" s="14">
        <f t="shared" si="10"/>
        <v>1.012045570052082</v>
      </c>
      <c r="M50" s="7">
        <f t="shared" si="11"/>
        <v>22.384586909871246</v>
      </c>
      <c r="Q50" s="1"/>
      <c r="R50" s="1"/>
    </row>
    <row r="51" spans="1:18" s="4" customFormat="1" ht="12.75">
      <c r="A51" s="16" t="s">
        <v>4</v>
      </c>
      <c r="B51" s="11">
        <f>SUM(B49:B50)</f>
        <v>163750</v>
      </c>
      <c r="C51" s="13">
        <f>(B51*100)/6268280</f>
        <v>2.61235937131079</v>
      </c>
      <c r="D51" s="12">
        <f t="shared" si="12"/>
        <v>83.97435897435898</v>
      </c>
      <c r="E51" s="13"/>
      <c r="F51" s="13"/>
      <c r="G51" s="13"/>
      <c r="H51" s="11">
        <v>193600</v>
      </c>
      <c r="I51" s="13">
        <f t="shared" si="8"/>
        <v>3.839380622233504</v>
      </c>
      <c r="J51" s="13">
        <f t="shared" si="9"/>
        <v>103.86266094420601</v>
      </c>
      <c r="K51" s="13">
        <v>146937.71</v>
      </c>
      <c r="L51" s="12">
        <f t="shared" si="10"/>
        <v>3.564005315752871</v>
      </c>
      <c r="M51" s="13">
        <f t="shared" si="11"/>
        <v>78.82924356223175</v>
      </c>
      <c r="Q51" s="5"/>
      <c r="R51" s="5"/>
    </row>
    <row r="52" spans="1:18" ht="12.75">
      <c r="A52" s="16"/>
      <c r="B52" s="15"/>
      <c r="C52" s="7"/>
      <c r="D52" s="12"/>
      <c r="E52" s="7"/>
      <c r="F52" s="7"/>
      <c r="G52" s="7"/>
      <c r="H52" s="15"/>
      <c r="I52" s="7"/>
      <c r="J52" s="7"/>
      <c r="K52" s="7"/>
      <c r="L52" s="14"/>
      <c r="M52" s="7"/>
      <c r="Q52" s="1"/>
      <c r="R52" s="1"/>
    </row>
    <row r="53" spans="1:18" ht="12.75">
      <c r="A53" s="10" t="s">
        <v>39</v>
      </c>
      <c r="B53" s="15">
        <v>68700</v>
      </c>
      <c r="C53" s="7">
        <f>(B53*100)/6268280</f>
        <v>1.0959944354751223</v>
      </c>
      <c r="D53" s="12">
        <f t="shared" si="12"/>
        <v>35.23076923076923</v>
      </c>
      <c r="E53" s="7"/>
      <c r="F53" s="7"/>
      <c r="G53" s="7"/>
      <c r="H53" s="15">
        <v>29550</v>
      </c>
      <c r="I53" s="7">
        <f t="shared" si="8"/>
        <v>0.5860211641890498</v>
      </c>
      <c r="J53" s="7">
        <f t="shared" si="9"/>
        <v>15.853004291845494</v>
      </c>
      <c r="K53" s="7">
        <v>20015.1</v>
      </c>
      <c r="L53" s="14">
        <f t="shared" si="10"/>
        <v>0.4854704949146497</v>
      </c>
      <c r="M53" s="7">
        <f t="shared" si="11"/>
        <v>10.737714592274678</v>
      </c>
      <c r="Q53" s="1"/>
      <c r="R53" s="1"/>
    </row>
    <row r="54" spans="1:18" ht="12.75">
      <c r="A54" s="10" t="s">
        <v>40</v>
      </c>
      <c r="B54" s="15">
        <v>1</v>
      </c>
      <c r="C54" s="7">
        <f aca="true" t="shared" si="13" ref="C54:C59">(B54*100)/6268280</f>
        <v>1.5953339672126964E-05</v>
      </c>
      <c r="D54" s="19">
        <f t="shared" si="12"/>
        <v>0.0005128205128205128</v>
      </c>
      <c r="E54" s="7"/>
      <c r="F54" s="7"/>
      <c r="G54" s="7"/>
      <c r="H54" s="15">
        <v>1000</v>
      </c>
      <c r="I54" s="7">
        <f t="shared" si="8"/>
        <v>0.019831511478478843</v>
      </c>
      <c r="J54" s="7">
        <f t="shared" si="9"/>
        <v>0.5364806866952789</v>
      </c>
      <c r="K54" s="7">
        <v>513.54</v>
      </c>
      <c r="L54" s="14">
        <f t="shared" si="10"/>
        <v>0.012456021601614244</v>
      </c>
      <c r="M54" s="7">
        <f t="shared" si="11"/>
        <v>0.2755042918454935</v>
      </c>
      <c r="Q54" s="1"/>
      <c r="R54" s="1"/>
    </row>
    <row r="55" spans="1:18" ht="12.75">
      <c r="A55" s="10" t="s">
        <v>41</v>
      </c>
      <c r="B55" s="15">
        <v>3500</v>
      </c>
      <c r="C55" s="7">
        <f t="shared" si="13"/>
        <v>0.05583668885244437</v>
      </c>
      <c r="D55" s="19">
        <f t="shared" si="12"/>
        <v>1.794871794871795</v>
      </c>
      <c r="E55" s="7"/>
      <c r="F55" s="7"/>
      <c r="G55" s="7"/>
      <c r="H55" s="15">
        <v>3000</v>
      </c>
      <c r="I55" s="7">
        <f t="shared" si="8"/>
        <v>0.05949453443543653</v>
      </c>
      <c r="J55" s="7">
        <f t="shared" si="9"/>
        <v>1.609442060085837</v>
      </c>
      <c r="K55" s="7">
        <v>0</v>
      </c>
      <c r="L55" s="14">
        <f t="shared" si="10"/>
        <v>0</v>
      </c>
      <c r="M55" s="7">
        <f t="shared" si="11"/>
        <v>0</v>
      </c>
      <c r="Q55" s="1"/>
      <c r="R55" s="1"/>
    </row>
    <row r="56" spans="1:18" ht="12.75">
      <c r="A56" s="10" t="s">
        <v>42</v>
      </c>
      <c r="B56" s="15">
        <v>216700</v>
      </c>
      <c r="C56" s="7">
        <f t="shared" si="13"/>
        <v>3.457088706949913</v>
      </c>
      <c r="D56" s="19">
        <f t="shared" si="12"/>
        <v>111.12820512820512</v>
      </c>
      <c r="E56" s="7"/>
      <c r="F56" s="7"/>
      <c r="G56" s="7"/>
      <c r="H56" s="15">
        <v>189600</v>
      </c>
      <c r="I56" s="7">
        <f t="shared" si="8"/>
        <v>3.7600545763195887</v>
      </c>
      <c r="J56" s="7">
        <f t="shared" si="9"/>
        <v>101.71673819742489</v>
      </c>
      <c r="K56" s="7">
        <v>197891.02</v>
      </c>
      <c r="L56" s="14">
        <f t="shared" si="10"/>
        <v>4.7998886549937225</v>
      </c>
      <c r="M56" s="7">
        <f t="shared" si="11"/>
        <v>106.16471030042918</v>
      </c>
      <c r="Q56" s="1"/>
      <c r="R56" s="1"/>
    </row>
    <row r="57" spans="1:18" ht="12.75">
      <c r="A57" s="10" t="s">
        <v>43</v>
      </c>
      <c r="B57" s="15">
        <v>159500</v>
      </c>
      <c r="C57" s="7">
        <f t="shared" si="13"/>
        <v>2.5445576777042507</v>
      </c>
      <c r="D57" s="19">
        <f t="shared" si="12"/>
        <v>81.7948717948718</v>
      </c>
      <c r="E57" s="7"/>
      <c r="F57" s="7"/>
      <c r="G57" s="7"/>
      <c r="H57" s="15">
        <v>160000</v>
      </c>
      <c r="I57" s="7">
        <f t="shared" si="8"/>
        <v>3.173041836556615</v>
      </c>
      <c r="J57" s="7">
        <f t="shared" si="9"/>
        <v>85.83690987124463</v>
      </c>
      <c r="K57" s="7">
        <v>139800</v>
      </c>
      <c r="L57" s="14">
        <f t="shared" si="10"/>
        <v>3.390878646075615</v>
      </c>
      <c r="M57" s="7">
        <f t="shared" si="11"/>
        <v>75</v>
      </c>
      <c r="Q57" s="1"/>
      <c r="R57" s="1"/>
    </row>
    <row r="58" spans="1:18" ht="12.75">
      <c r="A58" s="10" t="s">
        <v>52</v>
      </c>
      <c r="B58" s="15">
        <v>189100</v>
      </c>
      <c r="C58" s="7">
        <f t="shared" si="13"/>
        <v>3.016776531999209</v>
      </c>
      <c r="D58" s="19">
        <f t="shared" si="12"/>
        <v>96.97435897435898</v>
      </c>
      <c r="E58" s="7"/>
      <c r="F58" s="7"/>
      <c r="G58" s="7"/>
      <c r="H58" s="15">
        <v>103050</v>
      </c>
      <c r="I58" s="7">
        <f t="shared" si="8"/>
        <v>2.043637257857245</v>
      </c>
      <c r="J58" s="7">
        <f t="shared" si="9"/>
        <v>55.2843347639485</v>
      </c>
      <c r="K58" s="7">
        <v>86869.71</v>
      </c>
      <c r="L58" s="14">
        <f t="shared" si="10"/>
        <v>2.1070432376951453</v>
      </c>
      <c r="M58" s="7">
        <f t="shared" si="11"/>
        <v>46.60392167381975</v>
      </c>
      <c r="Q58" s="1"/>
      <c r="R58" s="1"/>
    </row>
    <row r="59" spans="1:18" s="4" customFormat="1" ht="12.75">
      <c r="A59" s="16" t="s">
        <v>44</v>
      </c>
      <c r="B59" s="11">
        <f>SUM(B53:B58)</f>
        <v>637501</v>
      </c>
      <c r="C59" s="13">
        <f t="shared" si="13"/>
        <v>10.170269994320611</v>
      </c>
      <c r="D59" s="12">
        <f t="shared" si="12"/>
        <v>326.92358974358973</v>
      </c>
      <c r="E59" s="13"/>
      <c r="F59" s="13"/>
      <c r="G59" s="13"/>
      <c r="H59" s="11">
        <v>486200</v>
      </c>
      <c r="I59" s="13">
        <f t="shared" si="8"/>
        <v>9.642080880836414</v>
      </c>
      <c r="J59" s="13">
        <f t="shared" si="9"/>
        <v>260.83690987124464</v>
      </c>
      <c r="K59" s="13">
        <v>445089.37</v>
      </c>
      <c r="L59" s="12">
        <f t="shared" si="10"/>
        <v>10.795737055280746</v>
      </c>
      <c r="M59" s="13">
        <f t="shared" si="11"/>
        <v>238.7818508583691</v>
      </c>
      <c r="Q59" s="5"/>
      <c r="R59" s="5"/>
    </row>
    <row r="60" spans="1:18" ht="12.75">
      <c r="A60" s="16"/>
      <c r="B60" s="15"/>
      <c r="C60" s="7"/>
      <c r="D60" s="12">
        <f t="shared" si="12"/>
        <v>0</v>
      </c>
      <c r="E60" s="7"/>
      <c r="F60" s="7"/>
      <c r="G60" s="7"/>
      <c r="H60" s="15"/>
      <c r="I60" s="7"/>
      <c r="J60" s="7"/>
      <c r="K60" s="7"/>
      <c r="L60" s="14"/>
      <c r="M60" s="7"/>
      <c r="Q60" s="1"/>
      <c r="R60" s="1"/>
    </row>
    <row r="61" spans="1:25" s="4" customFormat="1" ht="12.75">
      <c r="A61" s="16"/>
      <c r="B61" s="11" t="s">
        <v>53</v>
      </c>
      <c r="C61" s="13"/>
      <c r="D61" s="12" t="s">
        <v>12</v>
      </c>
      <c r="E61" s="13"/>
      <c r="F61" s="13"/>
      <c r="G61" s="13"/>
      <c r="H61" s="11" t="s">
        <v>57</v>
      </c>
      <c r="I61" s="13"/>
      <c r="J61" s="13" t="s">
        <v>12</v>
      </c>
      <c r="K61" s="13" t="s">
        <v>55</v>
      </c>
      <c r="L61" s="12"/>
      <c r="M61" s="13" t="s">
        <v>12</v>
      </c>
      <c r="Q61" s="5"/>
      <c r="R61" s="5"/>
      <c r="U61" s="8"/>
      <c r="W61" s="6"/>
      <c r="Y61" s="6"/>
    </row>
    <row r="62" spans="1:18" ht="12.75">
      <c r="A62" s="10" t="s">
        <v>45</v>
      </c>
      <c r="B62" s="15">
        <v>14000</v>
      </c>
      <c r="C62" s="7">
        <f aca="true" t="shared" si="14" ref="C62:C67">(B62*100)/6268280</f>
        <v>0.22334675540977747</v>
      </c>
      <c r="D62" s="19">
        <f t="shared" si="12"/>
        <v>7.17948717948718</v>
      </c>
      <c r="E62" s="7"/>
      <c r="F62" s="7"/>
      <c r="G62" s="7"/>
      <c r="H62" s="15">
        <v>6000</v>
      </c>
      <c r="I62" s="7">
        <f t="shared" si="8"/>
        <v>0.11898906887087306</v>
      </c>
      <c r="J62" s="7">
        <f t="shared" si="9"/>
        <v>3.218884120171674</v>
      </c>
      <c r="K62" s="7">
        <v>1560.3</v>
      </c>
      <c r="L62" s="14">
        <f t="shared" si="10"/>
        <v>0.03784540737819587</v>
      </c>
      <c r="M62" s="7">
        <f t="shared" si="11"/>
        <v>0.8370708154506438</v>
      </c>
      <c r="Q62" s="1"/>
      <c r="R62" s="1"/>
    </row>
    <row r="63" spans="1:18" ht="12.75">
      <c r="A63" s="10" t="s">
        <v>46</v>
      </c>
      <c r="B63" s="15">
        <v>101850</v>
      </c>
      <c r="C63" s="7">
        <f t="shared" si="14"/>
        <v>1.6248476456061312</v>
      </c>
      <c r="D63" s="19">
        <f t="shared" si="12"/>
        <v>52.23076923076923</v>
      </c>
      <c r="E63" s="7"/>
      <c r="F63" s="7"/>
      <c r="G63" s="7"/>
      <c r="H63" s="15">
        <v>5000</v>
      </c>
      <c r="I63" s="7">
        <f t="shared" si="8"/>
        <v>0.09915755739239422</v>
      </c>
      <c r="J63" s="7">
        <f t="shared" si="9"/>
        <v>2.6824034334763946</v>
      </c>
      <c r="K63" s="7">
        <v>2000</v>
      </c>
      <c r="L63" s="14">
        <f t="shared" si="10"/>
        <v>0.048510424121253434</v>
      </c>
      <c r="M63" s="7">
        <f t="shared" si="11"/>
        <v>1.0729613733905579</v>
      </c>
      <c r="Q63" s="1"/>
      <c r="R63" s="1"/>
    </row>
    <row r="64" spans="1:18" ht="12.75">
      <c r="A64" s="10" t="s">
        <v>47</v>
      </c>
      <c r="B64" s="15">
        <v>7050</v>
      </c>
      <c r="C64" s="7">
        <f t="shared" si="14"/>
        <v>0.11247104468849509</v>
      </c>
      <c r="D64" s="19">
        <f t="shared" si="12"/>
        <v>3.6153846153846154</v>
      </c>
      <c r="E64" s="7"/>
      <c r="F64" s="7"/>
      <c r="G64" s="7"/>
      <c r="H64" s="15">
        <v>9350</v>
      </c>
      <c r="I64" s="7">
        <f t="shared" si="8"/>
        <v>0.18542463232377718</v>
      </c>
      <c r="J64" s="7">
        <f t="shared" si="9"/>
        <v>5.016094420600858</v>
      </c>
      <c r="K64" s="7">
        <v>11492.16</v>
      </c>
      <c r="L64" s="14">
        <f t="shared" si="10"/>
        <v>0.2787447778346519</v>
      </c>
      <c r="M64" s="7">
        <f t="shared" si="11"/>
        <v>6.165321888412017</v>
      </c>
      <c r="Q64" s="1"/>
      <c r="R64" s="1"/>
    </row>
    <row r="65" spans="1:18" ht="12.75">
      <c r="A65" s="10" t="s">
        <v>48</v>
      </c>
      <c r="B65" s="15">
        <v>323733</v>
      </c>
      <c r="C65" s="7">
        <f t="shared" si="14"/>
        <v>5.164622512076678</v>
      </c>
      <c r="D65" s="19">
        <f t="shared" si="12"/>
        <v>166.01692307692306</v>
      </c>
      <c r="E65" s="7"/>
      <c r="F65" s="7"/>
      <c r="G65" s="7"/>
      <c r="H65" s="15">
        <v>297350</v>
      </c>
      <c r="I65" s="7">
        <f t="shared" si="8"/>
        <v>5.896899938125684</v>
      </c>
      <c r="J65" s="7">
        <f t="shared" si="9"/>
        <v>159.5225321888412</v>
      </c>
      <c r="K65" s="7">
        <v>288267.64</v>
      </c>
      <c r="L65" s="14">
        <f t="shared" si="10"/>
        <v>6.991992738416401</v>
      </c>
      <c r="M65" s="7">
        <f t="shared" si="11"/>
        <v>154.65002145922747</v>
      </c>
      <c r="Q65" s="1"/>
      <c r="R65" s="1"/>
    </row>
    <row r="66" spans="1:18" ht="12.75">
      <c r="A66" s="10" t="s">
        <v>49</v>
      </c>
      <c r="B66" s="15">
        <v>48300</v>
      </c>
      <c r="C66" s="7">
        <f t="shared" si="14"/>
        <v>0.7705463061637323</v>
      </c>
      <c r="D66" s="19">
        <f t="shared" si="12"/>
        <v>24.76923076923077</v>
      </c>
      <c r="E66" s="7"/>
      <c r="F66" s="7"/>
      <c r="G66" s="7"/>
      <c r="H66" s="15">
        <v>50700</v>
      </c>
      <c r="I66" s="7">
        <f t="shared" si="8"/>
        <v>1.0054576319588773</v>
      </c>
      <c r="J66" s="7">
        <f t="shared" si="9"/>
        <v>27.199570815450645</v>
      </c>
      <c r="K66" s="7">
        <v>37619.47</v>
      </c>
      <c r="L66" s="14">
        <f t="shared" si="10"/>
        <v>0.9124682224583849</v>
      </c>
      <c r="M66" s="7">
        <f t="shared" si="11"/>
        <v>20.182119098712448</v>
      </c>
      <c r="Q66" s="1"/>
      <c r="R66" s="1"/>
    </row>
    <row r="67" spans="1:18" s="4" customFormat="1" ht="12.75">
      <c r="A67" s="16" t="s">
        <v>5</v>
      </c>
      <c r="B67" s="11">
        <f>SUM(B62:B66)</f>
        <v>494933</v>
      </c>
      <c r="C67" s="13">
        <f t="shared" si="14"/>
        <v>7.895834263944814</v>
      </c>
      <c r="D67" s="12">
        <f t="shared" si="12"/>
        <v>253.81179487179486</v>
      </c>
      <c r="E67" s="13"/>
      <c r="F67" s="13"/>
      <c r="G67" s="13"/>
      <c r="H67" s="11">
        <f>SUM(H62:H66)</f>
        <v>368400</v>
      </c>
      <c r="I67" s="13">
        <f t="shared" si="8"/>
        <v>7.305928828671606</v>
      </c>
      <c r="J67" s="13">
        <f t="shared" si="9"/>
        <v>197.63948497854076</v>
      </c>
      <c r="K67" s="13">
        <v>340939.57</v>
      </c>
      <c r="L67" s="12">
        <f t="shared" si="10"/>
        <v>8.269561570208886</v>
      </c>
      <c r="M67" s="13">
        <f t="shared" si="11"/>
        <v>182.90749463519313</v>
      </c>
      <c r="Q67" s="5"/>
      <c r="R67" s="5"/>
    </row>
    <row r="68" spans="1:18" ht="12.75">
      <c r="A68" s="16"/>
      <c r="B68" s="15"/>
      <c r="C68" s="7"/>
      <c r="D68" s="12"/>
      <c r="E68" s="7"/>
      <c r="F68" s="7"/>
      <c r="G68" s="7"/>
      <c r="H68" s="15"/>
      <c r="I68" s="7"/>
      <c r="J68" s="7"/>
      <c r="K68" s="7"/>
      <c r="L68" s="14"/>
      <c r="M68" s="7"/>
      <c r="Q68" s="1"/>
      <c r="R68" s="1"/>
    </row>
    <row r="69" spans="1:18" ht="12.75">
      <c r="A69" s="20" t="s">
        <v>50</v>
      </c>
      <c r="B69" s="15">
        <v>3500</v>
      </c>
      <c r="C69" s="7">
        <f>(B69*100)/6268280</f>
        <v>0.05583668885244437</v>
      </c>
      <c r="D69" s="19">
        <f t="shared" si="12"/>
        <v>1.794871794871795</v>
      </c>
      <c r="E69" s="7"/>
      <c r="F69" s="7"/>
      <c r="G69" s="7"/>
      <c r="H69" s="15">
        <v>3000</v>
      </c>
      <c r="I69" s="7">
        <f t="shared" si="8"/>
        <v>0.05949453443543653</v>
      </c>
      <c r="J69" s="7">
        <f t="shared" si="9"/>
        <v>1.609442060085837</v>
      </c>
      <c r="K69" s="7">
        <v>10191.84</v>
      </c>
      <c r="L69" s="14">
        <f t="shared" si="10"/>
        <v>0.2472052404879778</v>
      </c>
      <c r="M69" s="7">
        <f t="shared" si="11"/>
        <v>5.4677253218884125</v>
      </c>
      <c r="Q69" s="1"/>
      <c r="R69" s="1"/>
    </row>
    <row r="70" spans="1:18" s="4" customFormat="1" ht="12.75">
      <c r="A70" s="16" t="s">
        <v>51</v>
      </c>
      <c r="B70" s="11">
        <f>SUM(B69)</f>
        <v>3500</v>
      </c>
      <c r="C70" s="13">
        <f>(B70*100)/6268280</f>
        <v>0.05583668885244437</v>
      </c>
      <c r="D70" s="12">
        <f t="shared" si="12"/>
        <v>1.794871794871795</v>
      </c>
      <c r="E70" s="13"/>
      <c r="F70" s="13"/>
      <c r="G70" s="13"/>
      <c r="H70" s="11">
        <v>3000</v>
      </c>
      <c r="I70" s="13">
        <f t="shared" si="8"/>
        <v>0.05949453443543653</v>
      </c>
      <c r="J70" s="13">
        <f>H70/1864</f>
        <v>1.609442060085837</v>
      </c>
      <c r="K70" s="13">
        <v>10191.84</v>
      </c>
      <c r="L70" s="12">
        <f t="shared" si="10"/>
        <v>0.2472052404879778</v>
      </c>
      <c r="M70" s="13">
        <f>K70/1864</f>
        <v>5.4677253218884125</v>
      </c>
      <c r="Q70" s="5"/>
      <c r="R70" s="5"/>
    </row>
    <row r="71" spans="1:18" ht="12.75">
      <c r="A71" s="4"/>
      <c r="D71" s="3"/>
      <c r="I71" s="1"/>
      <c r="J71" s="1"/>
      <c r="L71" s="3"/>
      <c r="Q71" s="1"/>
      <c r="R71" s="1"/>
    </row>
    <row r="72" spans="1:18" ht="12.75">
      <c r="A72" s="4"/>
      <c r="D72" s="3"/>
      <c r="I72" s="1"/>
      <c r="J72" s="1"/>
      <c r="L72" s="3"/>
      <c r="Q72" s="1"/>
      <c r="R72" s="1"/>
    </row>
    <row r="73" spans="1:18" ht="12.75">
      <c r="A73" s="4"/>
      <c r="D73" s="3"/>
      <c r="I73" s="1"/>
      <c r="J73" s="1"/>
      <c r="L73" s="3"/>
      <c r="Q73" s="1"/>
      <c r="R73" s="1"/>
    </row>
    <row r="74" spans="1:18" ht="12.75">
      <c r="A74" s="4" t="s">
        <v>58</v>
      </c>
      <c r="D74" s="3"/>
      <c r="E74" s="5">
        <v>5485380</v>
      </c>
      <c r="I74" s="1"/>
      <c r="J74" s="1"/>
      <c r="L74" s="3"/>
      <c r="Q74" s="1"/>
      <c r="R74" s="1"/>
    </row>
    <row r="75" spans="1:18" ht="12.75">
      <c r="A75" s="4"/>
      <c r="D75" s="3"/>
      <c r="I75" s="1"/>
      <c r="J75" s="1"/>
      <c r="L75" s="3"/>
      <c r="Q75" s="1"/>
      <c r="R75" s="1"/>
    </row>
    <row r="76" spans="1:18" ht="12.75">
      <c r="A76" s="4"/>
      <c r="D76" s="3"/>
      <c r="I76" s="1"/>
      <c r="J76" s="1"/>
      <c r="L76" s="3"/>
      <c r="Q76" s="1"/>
      <c r="R76" s="1"/>
    </row>
    <row r="77" spans="1:18" ht="12.75">
      <c r="A77" s="4"/>
      <c r="D77" s="3"/>
      <c r="I77" s="1"/>
      <c r="J77" s="1"/>
      <c r="L77" s="3"/>
      <c r="Q77" s="1"/>
      <c r="R77" s="1"/>
    </row>
    <row r="78" spans="1:18" ht="12.75">
      <c r="A78" s="4"/>
      <c r="D78" s="3"/>
      <c r="I78" s="1"/>
      <c r="J78" s="1"/>
      <c r="L78" s="3"/>
      <c r="Q78" s="1"/>
      <c r="R78" s="1"/>
    </row>
    <row r="79" spans="1:18" ht="12.75">
      <c r="A79" s="4"/>
      <c r="D79" s="3"/>
      <c r="I79" s="1"/>
      <c r="J79" s="1"/>
      <c r="L79" s="3"/>
      <c r="Q79" s="1"/>
      <c r="R79" s="1"/>
    </row>
    <row r="80" spans="1:18" ht="12.75">
      <c r="A80" s="4"/>
      <c r="D80" s="3"/>
      <c r="I80" s="1"/>
      <c r="J80" s="1"/>
      <c r="L80" s="3"/>
      <c r="Q80" s="1"/>
      <c r="R80" s="1"/>
    </row>
    <row r="81" spans="1:18" ht="12.75">
      <c r="A81" s="4"/>
      <c r="D81" s="3"/>
      <c r="I81" s="1"/>
      <c r="J81" s="1"/>
      <c r="L81" s="3"/>
      <c r="Q81" s="1"/>
      <c r="R81" s="1"/>
    </row>
  </sheetData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</dc:creator>
  <cp:keywords/>
  <dc:description/>
  <cp:lastModifiedBy>Utente</cp:lastModifiedBy>
  <cp:lastPrinted>2007-03-30T18:43:53Z</cp:lastPrinted>
  <dcterms:created xsi:type="dcterms:W3CDTF">2006-03-15T19:50:14Z</dcterms:created>
  <dcterms:modified xsi:type="dcterms:W3CDTF">2009-03-21T22:08:58Z</dcterms:modified>
  <cp:category/>
  <cp:version/>
  <cp:contentType/>
  <cp:contentStatus/>
</cp:coreProperties>
</file>